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160" windowWidth="28740" windowHeight="17020" activeTab="0"/>
  </bookViews>
  <sheets>
    <sheet name="Results" sheetId="1" r:id="rId1"/>
    <sheet name="Charts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<sst xmlns="http://schemas.openxmlformats.org/spreadsheetml/2006/main" count="28" uniqueCount="28">
  <si>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Trial 1:</t>
  </si>
  <si>
    <t>Trial 2:</t>
  </si>
  <si>
    <t>Trial 3:</t>
  </si>
  <si>
    <t>Trial 4:</t>
  </si>
  <si>
    <t>Trial 5:</t>
  </si>
  <si>
    <t>Trial 6:</t>
  </si>
  <si>
    <t>Trial 7:</t>
  </si>
  <si>
    <t>Trial 8:</t>
  </si>
  <si>
    <t>Trial 9:</t>
  </si>
  <si>
    <t>Trial 10:</t>
  </si>
  <si>
    <t>Trial 11:</t>
  </si>
  <si>
    <t>Trial 12:</t>
  </si>
  <si>
    <t>Trial 13:</t>
  </si>
  <si>
    <t>Trial 14:</t>
  </si>
  <si>
    <t>Trial 15:</t>
  </si>
  <si>
    <t>Trial 16:</t>
  </si>
  <si>
    <t>Trial 17:</t>
  </si>
  <si>
    <t>Trial 18:</t>
  </si>
  <si>
    <t>Trial 19:</t>
  </si>
  <si>
    <t>Trial 20:</t>
  </si>
  <si>
    <t>Average time/Trial</t>
  </si>
  <si>
    <t xml:space="preserve">Figure 1: This is a graph showing the results </t>
  </si>
  <si>
    <t>original data from Taylor Davenport, Sept 2009</t>
  </si>
  <si>
    <t>Modified by Ritter</t>
  </si>
  <si>
    <t>Bad interface</t>
  </si>
  <si>
    <t>Average</t>
  </si>
  <si>
    <t>frank.ritter@psu.edu</t>
  </si>
  <si>
    <t>figure 6-13 for ABCS of HCI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</si>
</sst>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h:mm;@"/>
    <numFmt numFmtId="174" formatCode="0.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6"/>
      <name val="Calibri"/>
      <family val="0"/>
    </font>
    <font>
      <b/>
      <sz val="16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5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0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"/>
          <c:w val="0.92225"/>
          <c:h val="0.899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Results!$A$7</c:f>
              <c:strCache>
                <c:ptCount val="1"/>
                <c:pt idx="0">
                  <c:v>Average time/Trial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Results!$B$7:$U$7</c:f>
              <c:numCache/>
            </c:numRef>
          </c:yVal>
          <c:smooth val="0"/>
        </c:ser>
        <c:axId val="52993940"/>
        <c:axId val="7183413"/>
      </c:scatterChart>
      <c:valAx>
        <c:axId val="5299394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Trials</a:t>
                </a:r>
              </a:p>
            </c:rich>
          </c:tx>
          <c:layout>
            <c:manualLayout>
              <c:xMode val="factor"/>
              <c:yMode val="factor"/>
              <c:x val="-0.03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7183413"/>
        <c:crosses val="autoZero"/>
        <c:crossBetween val="midCat"/>
        <c:dispUnits/>
        <c:majorUnit val="1"/>
      </c:valAx>
      <c:valAx>
        <c:axId val="7183413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of each trial (sec)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29939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"/>
          <c:w val="0.92225"/>
          <c:h val="0.9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Results!$A$7</c:f>
              <c:strCache>
                <c:ptCount val="1"/>
                <c:pt idx="0">
                  <c:v>Average time/Trial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Results!$B$9:$U$9</c:f>
              <c:numCache/>
            </c:numRef>
          </c:yVal>
          <c:smooth val="0"/>
        </c:ser>
        <c:axId val="64650718"/>
        <c:axId val="44985551"/>
      </c:scatterChart>
      <c:valAx>
        <c:axId val="6465071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Trials</a:t>
                </a:r>
              </a:p>
            </c:rich>
          </c:tx>
          <c:layout>
            <c:manualLayout>
              <c:xMode val="factor"/>
              <c:yMode val="factor"/>
              <c:x val="-0.03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4985551"/>
        <c:crosses val="autoZero"/>
        <c:crossBetween val="midCat"/>
        <c:dispUnits/>
        <c:majorUnit val="1"/>
      </c:valAx>
      <c:valAx>
        <c:axId val="44985551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of each trial (sec)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46507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"/>
          <c:w val="0.91725"/>
          <c:h val="0.899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Results!$A$7</c:f>
              <c:strCache>
                <c:ptCount val="1"/>
                <c:pt idx="0">
                  <c:v>Average time/Trial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Results!$B$7:$U$7</c:f>
              <c:numCache>
                <c:ptCount val="20"/>
                <c:pt idx="0">
                  <c:v>66</c:v>
                </c:pt>
                <c:pt idx="1">
                  <c:v>57</c:v>
                </c:pt>
                <c:pt idx="2">
                  <c:v>56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51</c:v>
                </c:pt>
                <c:pt idx="10">
                  <c:v>50</c:v>
                </c:pt>
                <c:pt idx="11">
                  <c:v>51</c:v>
                </c:pt>
                <c:pt idx="12">
                  <c:v>50</c:v>
                </c:pt>
                <c:pt idx="13">
                  <c:v>49</c:v>
                </c:pt>
                <c:pt idx="14">
                  <c:v>50</c:v>
                </c:pt>
                <c:pt idx="15">
                  <c:v>48</c:v>
                </c:pt>
                <c:pt idx="16">
                  <c:v>47</c:v>
                </c:pt>
                <c:pt idx="17">
                  <c:v>49</c:v>
                </c:pt>
                <c:pt idx="18">
                  <c:v>45</c:v>
                </c:pt>
                <c:pt idx="19">
                  <c:v>46</c:v>
                </c:pt>
              </c:numCache>
            </c:numRef>
          </c:yVal>
          <c:smooth val="0"/>
        </c:ser>
        <c:axId val="2216776"/>
        <c:axId val="19950985"/>
      </c:scatterChart>
      <c:valAx>
        <c:axId val="221677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Trials</a:t>
                </a:r>
              </a:p>
            </c:rich>
          </c:tx>
          <c:layout>
            <c:manualLayout>
              <c:xMode val="factor"/>
              <c:yMode val="factor"/>
              <c:x val="-0.03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0985"/>
        <c:crosses val="autoZero"/>
        <c:crossBetween val="midCat"/>
        <c:dispUnits/>
        <c:majorUnit val="1"/>
      </c:valAx>
      <c:valAx>
        <c:axId val="19950985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of each trial (sec)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67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05"/>
          <c:w val="0.9437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Results!$A$9</c:f>
              <c:strCache>
                <c:ptCount val="1"/>
                <c:pt idx="0">
                  <c:v>Bad interface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yVal>
            <c:numRef>
              <c:f>Results!$B$9:$U$9</c:f>
              <c:numCache>
                <c:ptCount val="20"/>
                <c:pt idx="0">
                  <c:v>240</c:v>
                </c:pt>
                <c:pt idx="1">
                  <c:v>153.58729437462938</c:v>
                </c:pt>
                <c:pt idx="2">
                  <c:v>113.81091163462642</c:v>
                </c:pt>
                <c:pt idx="3">
                  <c:v>92.4692444233059</c:v>
                </c:pt>
                <c:pt idx="4">
                  <c:v>78.98648307306074</c:v>
                </c:pt>
                <c:pt idx="5">
                  <c:v>69.62371171271897</c:v>
                </c:pt>
                <c:pt idx="6">
                  <c:v>62.706184342662574</c:v>
                </c:pt>
                <c:pt idx="7">
                  <c:v>57.366142703449945</c:v>
                </c:pt>
                <c:pt idx="8">
                  <c:v>53.10682149764887</c:v>
                </c:pt>
                <c:pt idx="9">
                  <c:v>49.62232981152783</c:v>
                </c:pt>
                <c:pt idx="10">
                  <c:v>46.71350605004949</c:v>
                </c:pt>
                <c:pt idx="11">
                  <c:v>44.244829781608864</c:v>
                </c:pt>
                <c:pt idx="12">
                  <c:v>42.120724083361736</c:v>
                </c:pt>
                <c:pt idx="13">
                  <c:v>40.27175362629349</c:v>
                </c:pt>
                <c:pt idx="14">
                  <c:v>38.64619879312464</c:v>
                </c:pt>
                <c:pt idx="15">
                  <c:v>37.20470510300388</c:v>
                </c:pt>
                <c:pt idx="16">
                  <c:v>35.91676982106348</c:v>
                </c:pt>
                <c:pt idx="17">
                  <c:v>34.75836747175005</c:v>
                </c:pt>
                <c:pt idx="18">
                  <c:v>33.7103043068045</c:v>
                </c:pt>
                <c:pt idx="19">
                  <c:v>32.757052537826</c:v>
                </c:pt>
              </c:numCache>
            </c:numRef>
          </c:yVal>
          <c:smooth val="0"/>
        </c:ser>
        <c:axId val="45341138"/>
        <c:axId val="5417059"/>
      </c:scatterChart>
      <c:valAx>
        <c:axId val="45341138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Trials</a:t>
                </a:r>
              </a:p>
            </c:rich>
          </c:tx>
          <c:layout>
            <c:manualLayout>
              <c:xMode val="factor"/>
              <c:yMode val="factor"/>
              <c:x val="-0.03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7059"/>
        <c:crosses val="autoZero"/>
        <c:crossBetween val="midCat"/>
        <c:dispUnits/>
        <c:majorUnit val="1"/>
      </c:valAx>
      <c:valAx>
        <c:axId val="5417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Time of each trial (sec)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411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305"/>
          <c:w val="0.90825"/>
          <c:h val="0.8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Results!$A$9</c:f>
              <c:strCache>
                <c:ptCount val="1"/>
                <c:pt idx="0">
                  <c:v>Bad interface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Results!$B$9:$U$9</c:f>
              <c:numCache>
                <c:ptCount val="20"/>
                <c:pt idx="0">
                  <c:v>240</c:v>
                </c:pt>
                <c:pt idx="1">
                  <c:v>153.58729437462938</c:v>
                </c:pt>
                <c:pt idx="2">
                  <c:v>113.81091163462642</c:v>
                </c:pt>
                <c:pt idx="3">
                  <c:v>92.4692444233059</c:v>
                </c:pt>
                <c:pt idx="4">
                  <c:v>78.98648307306074</c:v>
                </c:pt>
                <c:pt idx="5">
                  <c:v>69.62371171271897</c:v>
                </c:pt>
                <c:pt idx="6">
                  <c:v>62.706184342662574</c:v>
                </c:pt>
                <c:pt idx="7">
                  <c:v>57.366142703449945</c:v>
                </c:pt>
                <c:pt idx="8">
                  <c:v>53.10682149764887</c:v>
                </c:pt>
                <c:pt idx="9">
                  <c:v>49.62232981152783</c:v>
                </c:pt>
                <c:pt idx="10">
                  <c:v>46.71350605004949</c:v>
                </c:pt>
                <c:pt idx="11">
                  <c:v>44.244829781608864</c:v>
                </c:pt>
                <c:pt idx="12">
                  <c:v>42.120724083361736</c:v>
                </c:pt>
                <c:pt idx="13">
                  <c:v>40.27175362629349</c:v>
                </c:pt>
                <c:pt idx="14">
                  <c:v>38.64619879312464</c:v>
                </c:pt>
                <c:pt idx="15">
                  <c:v>37.20470510300388</c:v>
                </c:pt>
                <c:pt idx="16">
                  <c:v>35.91676982106348</c:v>
                </c:pt>
                <c:pt idx="17">
                  <c:v>34.75836747175005</c:v>
                </c:pt>
                <c:pt idx="18">
                  <c:v>33.7103043068045</c:v>
                </c:pt>
                <c:pt idx="19">
                  <c:v>32.757052537826</c:v>
                </c:pt>
              </c:numCache>
            </c:numRef>
          </c:yVal>
          <c:smooth val="0"/>
        </c:ser>
        <c:axId val="48753532"/>
        <c:axId val="36128605"/>
      </c:scatterChart>
      <c:valAx>
        <c:axId val="4875353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Trials</a:t>
                </a:r>
              </a:p>
            </c:rich>
          </c:tx>
          <c:layout>
            <c:manualLayout>
              <c:xMode val="factor"/>
              <c:yMode val="factor"/>
              <c:x val="-0.03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28605"/>
        <c:crosses val="autoZero"/>
        <c:crossBetween val="midCat"/>
        <c:dispUnits/>
        <c:majorUnit val="1"/>
      </c:valAx>
      <c:valAx>
        <c:axId val="36128605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of each trial (sec)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535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16</xdr:row>
      <xdr:rowOff>9525</xdr:rowOff>
    </xdr:from>
    <xdr:to>
      <xdr:col>11</xdr:col>
      <xdr:colOff>66675</xdr:colOff>
      <xdr:row>32</xdr:row>
      <xdr:rowOff>180975</xdr:rowOff>
    </xdr:to>
    <xdr:graphicFrame>
      <xdr:nvGraphicFramePr>
        <xdr:cNvPr id="1" name="Chart 331"/>
        <xdr:cNvGraphicFramePr/>
      </xdr:nvGraphicFramePr>
      <xdr:xfrm>
        <a:off x="1190625" y="2867025"/>
        <a:ext cx="64008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12</xdr:col>
      <xdr:colOff>114300</xdr:colOff>
      <xdr:row>54</xdr:row>
      <xdr:rowOff>180975</xdr:rowOff>
    </xdr:to>
    <xdr:graphicFrame>
      <xdr:nvGraphicFramePr>
        <xdr:cNvPr id="2" name="Chart 332"/>
        <xdr:cNvGraphicFramePr/>
      </xdr:nvGraphicFramePr>
      <xdr:xfrm>
        <a:off x="1819275" y="7048500"/>
        <a:ext cx="64103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95250</xdr:rowOff>
    </xdr:from>
    <xdr:to>
      <xdr:col>11</xdr:col>
      <xdr:colOff>76200</xdr:colOff>
      <xdr:row>17</xdr:row>
      <xdr:rowOff>57150</xdr:rowOff>
    </xdr:to>
    <xdr:graphicFrame>
      <xdr:nvGraphicFramePr>
        <xdr:cNvPr id="1" name="Chart 2"/>
        <xdr:cNvGraphicFramePr/>
      </xdr:nvGraphicFramePr>
      <xdr:xfrm>
        <a:off x="581025" y="95250"/>
        <a:ext cx="59912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38</xdr:row>
      <xdr:rowOff>123825</xdr:rowOff>
    </xdr:from>
    <xdr:to>
      <xdr:col>11</xdr:col>
      <xdr:colOff>76200</xdr:colOff>
      <xdr:row>55</xdr:row>
      <xdr:rowOff>95250</xdr:rowOff>
    </xdr:to>
    <xdr:graphicFrame>
      <xdr:nvGraphicFramePr>
        <xdr:cNvPr id="2" name="Chart 73"/>
        <xdr:cNvGraphicFramePr/>
      </xdr:nvGraphicFramePr>
      <xdr:xfrm>
        <a:off x="571500" y="7343775"/>
        <a:ext cx="60007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11</xdr:col>
      <xdr:colOff>114300</xdr:colOff>
      <xdr:row>36</xdr:row>
      <xdr:rowOff>180975</xdr:rowOff>
    </xdr:to>
    <xdr:graphicFrame>
      <xdr:nvGraphicFramePr>
        <xdr:cNvPr id="3" name="Chart 74"/>
        <xdr:cNvGraphicFramePr/>
      </xdr:nvGraphicFramePr>
      <xdr:xfrm>
        <a:off x="590550" y="3790950"/>
        <a:ext cx="601980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k.ritter@psu.edu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1">
      <selection activeCell="A3" sqref="A3"/>
    </sheetView>
  </sheetViews>
  <sheetFormatPr defaultColWidth="8.8515625" defaultRowHeight="15"/>
  <cols>
    <col min="1" max="1" width="18.421875" style="0" customWidth="1"/>
    <col min="3" max="3" width="14.7109375" style="0" customWidth="1"/>
    <col min="22" max="22" width="7.140625" style="0" customWidth="1"/>
    <col min="23" max="23" width="18.8515625" style="0" bestFit="1" customWidth="1"/>
  </cols>
  <sheetData>
    <row r="1" ht="13.5">
      <c r="A1" s="5" t="s">
        <v>26</v>
      </c>
    </row>
    <row r="2" ht="13.5">
      <c r="A2" t="s">
        <v>27</v>
      </c>
    </row>
    <row r="5" spans="1:23" ht="13.5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/>
      <c r="W5" s="2"/>
    </row>
    <row r="6" spans="1:23" ht="13.5">
      <c r="A6" s="2"/>
      <c r="B6" s="2">
        <v>1</v>
      </c>
      <c r="C6" s="2">
        <f>B6+1</f>
        <v>2</v>
      </c>
      <c r="D6" s="2">
        <f aca="true" t="shared" si="0" ref="D6:U6">C6+1</f>
        <v>3</v>
      </c>
      <c r="E6" s="2">
        <f t="shared" si="0"/>
        <v>4</v>
      </c>
      <c r="F6" s="2">
        <f t="shared" si="0"/>
        <v>5</v>
      </c>
      <c r="G6" s="2">
        <f t="shared" si="0"/>
        <v>6</v>
      </c>
      <c r="H6" s="2">
        <f t="shared" si="0"/>
        <v>7</v>
      </c>
      <c r="I6" s="2">
        <f t="shared" si="0"/>
        <v>8</v>
      </c>
      <c r="J6" s="2">
        <f t="shared" si="0"/>
        <v>9</v>
      </c>
      <c r="K6" s="2">
        <f t="shared" si="0"/>
        <v>10</v>
      </c>
      <c r="L6" s="2">
        <f t="shared" si="0"/>
        <v>11</v>
      </c>
      <c r="M6" s="2">
        <f t="shared" si="0"/>
        <v>12</v>
      </c>
      <c r="N6" s="2">
        <f t="shared" si="0"/>
        <v>13</v>
      </c>
      <c r="O6" s="2">
        <f t="shared" si="0"/>
        <v>14</v>
      </c>
      <c r="P6" s="2">
        <f t="shared" si="0"/>
        <v>15</v>
      </c>
      <c r="Q6" s="2">
        <f t="shared" si="0"/>
        <v>16</v>
      </c>
      <c r="R6" s="2">
        <f t="shared" si="0"/>
        <v>17</v>
      </c>
      <c r="S6" s="2">
        <f t="shared" si="0"/>
        <v>18</v>
      </c>
      <c r="T6" s="2">
        <f t="shared" si="0"/>
        <v>19</v>
      </c>
      <c r="U6" s="2">
        <f t="shared" si="0"/>
        <v>20</v>
      </c>
      <c r="V6" s="2"/>
      <c r="W6" s="2"/>
    </row>
    <row r="7" spans="1:23" ht="13.5">
      <c r="A7" s="2" t="s">
        <v>20</v>
      </c>
      <c r="B7">
        <v>76</v>
      </c>
      <c r="C7">
        <v>67</v>
      </c>
      <c r="D7">
        <v>66</v>
      </c>
      <c r="E7">
        <v>64</v>
      </c>
      <c r="F7">
        <v>65</v>
      </c>
      <c r="G7">
        <v>63</v>
      </c>
      <c r="H7">
        <v>63</v>
      </c>
      <c r="I7">
        <v>62</v>
      </c>
      <c r="J7">
        <v>62</v>
      </c>
      <c r="K7">
        <v>61</v>
      </c>
      <c r="L7">
        <v>55</v>
      </c>
      <c r="M7">
        <v>61</v>
      </c>
      <c r="N7">
        <v>60</v>
      </c>
      <c r="O7">
        <v>59</v>
      </c>
      <c r="P7">
        <v>60</v>
      </c>
      <c r="Q7">
        <v>58</v>
      </c>
      <c r="R7">
        <v>57</v>
      </c>
      <c r="S7">
        <v>59</v>
      </c>
      <c r="T7">
        <v>55</v>
      </c>
      <c r="U7">
        <v>56</v>
      </c>
      <c r="V7" s="1"/>
      <c r="W7" s="1"/>
    </row>
    <row r="9" spans="1:21" ht="13.5">
      <c r="A9" s="2" t="s">
        <v>24</v>
      </c>
      <c r="B9">
        <v>230</v>
      </c>
      <c r="C9" s="3">
        <f>250*POWER(C6,-0.8)+10+10</f>
        <v>163.58729437462938</v>
      </c>
      <c r="D9" s="3">
        <f>250*POWER(D6,-0.8)+10</f>
        <v>113.81091163462642</v>
      </c>
      <c r="E9" s="3">
        <f>250*POWER(E6,-0.8)+25</f>
        <v>107.4692444233059</v>
      </c>
      <c r="F9" s="3">
        <f>250*POWER(F6,-0.8)+10-2</f>
        <v>76.98648307306074</v>
      </c>
      <c r="G9" s="3">
        <f>250*POWER(G6,-0.8)+10+10</f>
        <v>79.62371171271897</v>
      </c>
      <c r="H9" s="3">
        <f>250*POWER(H6,-0.8)+10</f>
        <v>62.706184342662574</v>
      </c>
      <c r="I9" s="3">
        <f>250*POWER(I6,-0.8)+10+5</f>
        <v>62.366142703449945</v>
      </c>
      <c r="J9" s="3">
        <f>250*POWER(J6,-0.8)+10</f>
        <v>53.10682149764887</v>
      </c>
      <c r="K9" s="3">
        <f>250*POWER(K6,-0.8)+10-5</f>
        <v>44.62232981152783</v>
      </c>
      <c r="L9" s="3">
        <f>250*POWER(L6,-0.8)+10+10</f>
        <v>56.71350605004949</v>
      </c>
      <c r="M9" s="3">
        <f>250*POWER(M6,-0.8)+10+9</f>
        <v>53.244829781608864</v>
      </c>
      <c r="N9" s="3">
        <f>250*POWER(N6,-0.8)+10-5</f>
        <v>37.120724083361736</v>
      </c>
      <c r="O9" s="3">
        <f>250*POWER(O6,-0.8)+10-4</f>
        <v>36.27175362629349</v>
      </c>
      <c r="P9" s="3">
        <f>250*POWER(P6,-0.8)+10+3</f>
        <v>41.64619879312464</v>
      </c>
      <c r="Q9" s="3">
        <f>250*POWER(Q6,-0.8)+10+5</f>
        <v>42.20470510300388</v>
      </c>
      <c r="R9" s="3">
        <f>250*POWER(R6,-0.8)+10-3</f>
        <v>32.91676982106348</v>
      </c>
      <c r="S9" s="3">
        <f>250*POWER(S6,-0.8)+10+2</f>
        <v>36.75836747175005</v>
      </c>
      <c r="T9" s="3">
        <f>250*POWER(T6,-0.8)+10-1</f>
        <v>32.7103043068045</v>
      </c>
      <c r="U9" s="3">
        <f>250*POWER(U6,-0.8)+10</f>
        <v>32.757052537826</v>
      </c>
    </row>
    <row r="11" spans="1:21" ht="13.5">
      <c r="A11" s="2" t="s">
        <v>25</v>
      </c>
      <c r="B11">
        <f>AVERAGE(B7:B9)</f>
        <v>153</v>
      </c>
      <c r="C11" s="3">
        <f>AVERAGE(C7:C9)</f>
        <v>115.29364718731469</v>
      </c>
      <c r="D11" s="3">
        <f aca="true" t="shared" si="1" ref="D11:U11">AVERAGE(D7:D9)</f>
        <v>89.90545581731321</v>
      </c>
      <c r="E11" s="3">
        <f t="shared" si="1"/>
        <v>85.73462221165295</v>
      </c>
      <c r="F11" s="3">
        <f t="shared" si="1"/>
        <v>70.99324153653038</v>
      </c>
      <c r="G11" s="3">
        <f t="shared" si="1"/>
        <v>71.31185585635949</v>
      </c>
      <c r="H11" s="3">
        <f t="shared" si="1"/>
        <v>62.853092171331284</v>
      </c>
      <c r="I11" s="3">
        <f t="shared" si="1"/>
        <v>62.183071351724976</v>
      </c>
      <c r="J11" s="3">
        <f t="shared" si="1"/>
        <v>57.55341074882443</v>
      </c>
      <c r="K11" s="3">
        <f t="shared" si="1"/>
        <v>52.81116490576392</v>
      </c>
      <c r="L11" s="3">
        <f t="shared" si="1"/>
        <v>55.856753025024744</v>
      </c>
      <c r="M11" s="3">
        <f t="shared" si="1"/>
        <v>57.122414890804436</v>
      </c>
      <c r="N11" s="3">
        <f t="shared" si="1"/>
        <v>48.56036204168087</v>
      </c>
      <c r="O11" s="3">
        <f t="shared" si="1"/>
        <v>47.635876813146744</v>
      </c>
      <c r="P11" s="3">
        <f t="shared" si="1"/>
        <v>50.82309939656232</v>
      </c>
      <c r="Q11" s="3">
        <f t="shared" si="1"/>
        <v>50.10235255150194</v>
      </c>
      <c r="R11" s="3">
        <f t="shared" si="1"/>
        <v>44.95838491053174</v>
      </c>
      <c r="S11" s="3">
        <f t="shared" si="1"/>
        <v>47.879183735875024</v>
      </c>
      <c r="T11" s="3">
        <f t="shared" si="1"/>
        <v>43.85515215340225</v>
      </c>
      <c r="U11" s="3">
        <f t="shared" si="1"/>
        <v>44.378526268913</v>
      </c>
    </row>
    <row r="13" ht="13.5">
      <c r="A13" t="s">
        <v>22</v>
      </c>
    </row>
    <row r="14" spans="1:21" ht="13.5">
      <c r="A14" t="s">
        <v>23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13.5">
      <c r="V15" s="1"/>
    </row>
  </sheetData>
  <sheetProtection/>
  <hyperlinks>
    <hyperlink ref="A1" r:id="rId1" display="frank.ritter@psu.edu"/>
  </hyperlinks>
  <printOptions/>
  <pageMargins left="0.7" right="0.7" top="0.75" bottom="0.75" header="0.3" footer="0.3"/>
  <pageSetup horizontalDpi="600" verticalDpi="60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7:H17"/>
  <sheetViews>
    <sheetView zoomScalePageLayoutView="0" workbookViewId="0" topLeftCell="A1">
      <selection activeCell="L24" sqref="L24"/>
    </sheetView>
  </sheetViews>
  <sheetFormatPr defaultColWidth="8.8515625" defaultRowHeight="15"/>
  <sheetData>
    <row r="17" spans="2:8" ht="13.5">
      <c r="B17" s="4" t="s">
        <v>21</v>
      </c>
      <c r="C17" s="4"/>
      <c r="D17" s="4"/>
      <c r="E17" s="4"/>
      <c r="F17" s="4"/>
      <c r="G17" s="4"/>
      <c r="H17" s="4"/>
    </row>
  </sheetData>
  <sheetProtection/>
  <mergeCells count="1">
    <mergeCell ref="B17:H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Pennsylvania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ncm5037</dc:creator>
  <cp:keywords/>
  <dc:description/>
  <cp:lastModifiedBy>Frank</cp:lastModifiedBy>
  <cp:lastPrinted>2009-10-05T17:54:44Z</cp:lastPrinted>
  <dcterms:created xsi:type="dcterms:W3CDTF">2009-09-16T16:35:47Z</dcterms:created>
  <dcterms:modified xsi:type="dcterms:W3CDTF">2009-09-29T23:19:07Z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